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Rocznie" sheetId="2" state="visible" r:id="rId2"/>
    <sheet xmlns:r="http://schemas.openxmlformats.org/officeDocument/2006/relationships" name="Instrukcja" sheetId="3" state="visible" r:id="rId3"/>
  </sheets>
  <definedNames>
    <definedName name="_xlnm.Print_Area" localSheetId="0">'Kalkulator'!$A$1:$H$35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zł-415];[Red]-#,##0.00 [$zł-415]"/>
    <numFmt numFmtId="165" formatCode="0.00&quot;%&quot;"/>
    <numFmt numFmtId="166" formatCode="0.0%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i val="1"/>
      <color rgb="006C7888"/>
      <sz val="10"/>
    </font>
    <font>
      <name val="Aptos"/>
      <b val="1"/>
      <color rgb="00FFFFFF"/>
      <sz val="10"/>
    </font>
    <font>
      <name val="Aptos"/>
      <b val="1"/>
      <color rgb="00243247"/>
      <sz val="10"/>
    </font>
    <font>
      <name val="Aptos"/>
      <b val="1"/>
      <color rgb="00101D31"/>
      <sz val="10"/>
    </font>
    <font>
      <name val="Aptos"/>
      <color rgb="006C7888"/>
      <sz val="9"/>
    </font>
    <font>
      <name val="Aptos"/>
      <color rgb="00243247"/>
      <sz val="9"/>
    </font>
    <font>
      <name val="Aptos"/>
      <color rgb="00101D31"/>
      <sz val="9"/>
    </font>
    <font>
      <name val="Aptos"/>
      <b val="1"/>
      <color rgb="00101D31"/>
      <sz val="9"/>
    </font>
    <font>
      <name val="Aptos"/>
      <b val="1"/>
      <color rgb="00FFFFFF"/>
      <sz val="9"/>
    </font>
    <font>
      <name val="Aptos Display"/>
      <b val="1"/>
      <color rgb="00101D31"/>
      <sz val="16"/>
    </font>
    <font>
      <name val="Aptos"/>
      <color rgb="00243247"/>
      <sz val="10"/>
    </font>
    <font>
      <name val="Aptos Display"/>
      <b val="1"/>
      <color rgb="00C7A568"/>
      <sz val="14"/>
    </font>
  </fonts>
  <fills count="10">
    <fill>
      <patternFill/>
    </fill>
    <fill>
      <patternFill patternType="gray125"/>
    </fill>
    <fill>
      <patternFill patternType="solid">
        <fgColor rgb="00101D31"/>
      </patternFill>
    </fill>
    <fill>
      <patternFill patternType="solid">
        <fgColor rgb="001D3552"/>
      </patternFill>
    </fill>
    <fill>
      <patternFill patternType="solid">
        <fgColor rgb="00F3EBDD"/>
      </patternFill>
    </fill>
    <fill>
      <patternFill patternType="solid">
        <fgColor rgb="00F7F5F0"/>
      </patternFill>
    </fill>
    <fill>
      <patternFill patternType="solid">
        <fgColor rgb="00FFFFFF"/>
      </patternFill>
    </fill>
    <fill>
      <patternFill patternType="solid">
        <fgColor rgb="002E8B83"/>
      </patternFill>
    </fill>
    <fill>
      <patternFill patternType="solid">
        <fgColor rgb="00C7A568"/>
      </patternFill>
    </fill>
    <fill>
      <patternFill patternType="solid">
        <fgColor rgb="003C8A63"/>
      </patternFill>
    </fill>
  </fills>
  <borders count="3">
    <border>
      <left/>
      <right/>
      <top/>
      <bottom/>
      <diagonal/>
    </border>
    <border>
      <bottom style="medium">
        <color rgb="00C7A568"/>
      </bottom>
    </border>
    <border>
      <bottom style="thin">
        <color rgb="00DCE2E8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/>
    </xf>
    <xf numFmtId="0" fontId="0" fillId="3" borderId="0" pivotButton="0" quotePrefix="0" xfId="0"/>
    <xf numFmtId="0" fontId="4" fillId="0" borderId="2" pivotButton="0" quotePrefix="0" xfId="0"/>
    <xf numFmtId="164" fontId="5" fillId="4" borderId="2" applyAlignment="1" pivotButton="0" quotePrefix="0" xfId="0">
      <alignment horizontal="right"/>
    </xf>
    <xf numFmtId="0" fontId="0" fillId="0" borderId="2" pivotButton="0" quotePrefix="0" xfId="0"/>
    <xf numFmtId="0" fontId="6" fillId="0" borderId="2" pivotButton="0" quotePrefix="0" xfId="0"/>
    <xf numFmtId="0" fontId="10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10" fillId="3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right"/>
    </xf>
    <xf numFmtId="164" fontId="11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10" fillId="8" borderId="0" applyAlignment="1" pivotButton="0" quotePrefix="0" xfId="0">
      <alignment horizontal="center" vertical="center"/>
    </xf>
    <xf numFmtId="0" fontId="0" fillId="8" borderId="0" pivotButton="0" quotePrefix="0" xfId="0"/>
    <xf numFmtId="0" fontId="10" fillId="9" borderId="0" applyAlignment="1" pivotButton="0" quotePrefix="0" xfId="0">
      <alignment horizontal="center" vertical="center"/>
    </xf>
    <xf numFmtId="0" fontId="0" fillId="9" borderId="0" pivotButton="0" quotePrefix="0" xfId="0"/>
    <xf numFmtId="165" fontId="5" fillId="4" borderId="2" applyAlignment="1" pivotButton="0" quotePrefix="0" xfId="0">
      <alignment horizontal="right"/>
    </xf>
    <xf numFmtId="166" fontId="11" fillId="5" borderId="0" applyAlignment="1" pivotButton="0" quotePrefix="0" xfId="0">
      <alignment horizontal="center" vertical="center" wrapText="1"/>
    </xf>
    <xf numFmtId="0" fontId="7" fillId="5" borderId="2" pivotButton="0" quotePrefix="0" xfId="0"/>
    <xf numFmtId="164" fontId="8" fillId="5" borderId="2" pivotButton="0" quotePrefix="0" xfId="0"/>
    <xf numFmtId="0" fontId="0" fillId="5" borderId="2" pivotButton="0" quotePrefix="0" xfId="0"/>
    <xf numFmtId="0" fontId="7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6" borderId="2" pivotButton="0" quotePrefix="0" xfId="0"/>
    <xf numFmtId="164" fontId="8" fillId="6" borderId="2" pivotButton="0" quotePrefix="0" xfId="0"/>
    <xf numFmtId="0" fontId="0" fillId="6" borderId="2" pivotButton="0" quotePrefix="0" xfId="0"/>
    <xf numFmtId="164" fontId="9" fillId="6" borderId="2" pivotButton="0" quotePrefix="0" xfId="0"/>
    <xf numFmtId="164" fontId="9" fillId="5" borderId="2" pivotButton="0" quotePrefix="0" xfId="0"/>
    <xf numFmtId="0" fontId="10" fillId="3" borderId="1" applyAlignment="1" pivotButton="0" quotePrefix="0" xfId="0">
      <alignment horizontal="center" vertical="center" wrapText="1"/>
    </xf>
    <xf numFmtId="0" fontId="7" fillId="5" borderId="0" pivotButton="0" quotePrefix="0" xfId="0"/>
    <xf numFmtId="164" fontId="7" fillId="5" borderId="0" pivotButton="0" quotePrefix="0" xfId="0"/>
    <xf numFmtId="0" fontId="7" fillId="6" borderId="0" pivotButton="0" quotePrefix="0" xfId="0"/>
    <xf numFmtId="164" fontId="7" fillId="6" borderId="0" pivotButton="0" quotePrefix="0" xfId="0"/>
    <xf numFmtId="0" fontId="12" fillId="5" borderId="2" pivotButton="0" quotePrefix="0" xfId="0"/>
    <xf numFmtId="164" fontId="12" fillId="5" borderId="2" pivotButton="0" quotePrefix="0" xfId="0"/>
    <xf numFmtId="0" fontId="12" fillId="6" borderId="2" pivotButton="0" quotePrefix="0" xfId="0"/>
    <xf numFmtId="164" fontId="12" fillId="6" borderId="2" pivotButton="0" quotePrefix="0" xfId="0"/>
    <xf numFmtId="0" fontId="5" fillId="4" borderId="2" pivotButton="0" quotePrefix="0" xfId="0"/>
    <xf numFmtId="164" fontId="5" fillId="4" borderId="2" pivotButton="0" quotePrefix="0" xfId="0"/>
    <xf numFmtId="0" fontId="13" fillId="5" borderId="0" pivotButton="0" quotePrefix="0" xfId="0"/>
    <xf numFmtId="0" fontId="5" fillId="5" borderId="0" pivotButton="0" quotePrefix="0" xfId="0"/>
    <xf numFmtId="0" fontId="7" fillId="5" borderId="0" applyAlignment="1" pivotButton="0" quotePrefix="0" xfId="0">
      <alignment vertical="center" wrapText="1"/>
    </xf>
    <xf numFmtId="0" fontId="13" fillId="6" borderId="0" pivotButton="0" quotePrefix="0" xfId="0"/>
    <xf numFmtId="0" fontId="5" fillId="6" borderId="0" pivotButton="0" quotePrefix="0" xfId="0"/>
    <xf numFmtId="0" fontId="7" fillId="6" borderId="0" applyAlignment="1" pivotButton="0" quotePrefix="0" xfId="0">
      <alignment vertical="center" wrapText="1"/>
    </xf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 czego składa się wynagrodzenie?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'Kalkulator'!B28</f>
            </strRef>
          </tx>
          <spPr>
            <a:ln xmlns:a="http://schemas.openxmlformats.org/drawingml/2006/main">
              <a:prstDash val="solid"/>
            </a:ln>
          </spPr>
          <cat>
            <numRef>
              <f>'Kalkulator'!$A$29:$A$33</f>
            </numRef>
          </cat>
          <val>
            <numRef>
              <f>'Kalkulator'!$B$29:$B$33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Finanse pod lupą</author>
  </authors>
  <commentList>
    <comment ref="B6" authorId="0" shapeId="0">
      <text>
        <t>Wpisz miesięczne wynagrodzenie brutto z umowy o pracę.</t>
      </text>
    </comment>
    <comment ref="B7" authorId="0" shapeId="0">
      <text>
        <t>Standardowe koszty uzyskania przychodu: 250 zł miesięcznie. Podwyższone koszty: 300 zł miesięcznie. Kalkulator nie rozlicza kosztów autorskich.</t>
      </text>
    </comment>
    <comment ref="B8" authorId="0" shapeId="0">
      <text>
        <t>Wybierz Tak, jeśli płatnik stosuje miesięczne pomniejszenie zaliczki PIT o 300 zł na podstawie PIT-2.</t>
      </text>
    </comment>
    <comment ref="B9" authorId="0" shapeId="0">
      <text>
        <t>Ulga dla młodych: zwolnienie z PIT do ustawowego limitu rocznego 85 528 zł dla uprawnionych osób. Kalkulator modeluje zwolnienie dla przychodu z umowy o pracę.</t>
      </text>
    </comment>
    <comment ref="B10" authorId="0" shapeId="0">
      <text>
        <t>PPK: jeśli uczestniczysz, kalkulator odejmuje podstawową wpłatę pracownika. Wpłata pracodawcy do PPK może zwiększać podstawę opodatkowania, co w tym uproszczonym modelu nie jest osobno rozliczane.</t>
      </text>
    </comment>
    <comment ref="B11" authorId="0" shapeId="0">
      <text>
        <t>Podstawowa wpłata pracownika to zwykle 2% wynagrodzenia. Wartość można zmienić, jeśli stosujesz inną stawkę.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18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C7A568"/>
    <outlinePr summaryBelow="1" summaryRight="1"/>
    <pageSetUpPr fitToPage="1"/>
  </sheetPr>
  <dimension ref="A1:H3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5" customWidth="1" min="3" max="3"/>
    <col width="13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8" customHeight="1">
      <c r="A1" s="1" t="inlineStr">
        <is>
          <t>KALKULATOR WYNAGRODZENIA BRUTTO / NETTO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Orientacyjnie przelicz wynagrodzenie z kwoty brutto na netto dla umowy o pracę.</t>
        </is>
      </c>
    </row>
    <row r="5">
      <c r="A5" s="4" t="inlineStr">
        <is>
          <t>USTAWIENIA WYNAGRODZENIA</t>
        </is>
      </c>
      <c r="B5" s="5" t="n"/>
      <c r="C5" s="5" t="n"/>
      <c r="D5" s="5" t="n"/>
      <c r="E5" s="4" t="inlineStr">
        <is>
          <t>WYNIK</t>
        </is>
      </c>
      <c r="F5" s="5" t="n"/>
      <c r="G5" s="5" t="n"/>
      <c r="H5" s="5" t="n"/>
    </row>
    <row r="6" ht="27" customHeight="1">
      <c r="A6" s="6" t="inlineStr">
        <is>
          <t>Wynagrodzenie brutto miesięcznie</t>
        </is>
      </c>
      <c r="B6" s="7" t="n">
        <v>8000</v>
      </c>
      <c r="C6" s="8" t="n"/>
      <c r="D6" s="9" t="inlineStr">
        <is>
          <t>zł</t>
        </is>
      </c>
      <c r="E6" s="10" t="inlineStr">
        <is>
          <t>WYNAGRODZENIE NETTO</t>
        </is>
      </c>
      <c r="F6" s="11" t="n"/>
      <c r="G6" s="12" t="inlineStr">
        <is>
          <t>POTRĄCENIA ŁĄCZNIE</t>
        </is>
      </c>
      <c r="H6" s="5" t="n"/>
    </row>
    <row r="7" ht="27" customHeight="1">
      <c r="A7" s="6" t="inlineStr">
        <is>
          <t>Rodzaj kosztów uzyskania</t>
        </is>
      </c>
      <c r="B7" s="13" t="inlineStr">
        <is>
          <t>Standardowe (250 zł)</t>
        </is>
      </c>
      <c r="C7" s="8" t="n"/>
      <c r="D7" s="9" t="inlineStr"/>
      <c r="E7" s="14">
        <f>B6-B17-B19-B24-B25</f>
        <v/>
      </c>
      <c r="F7" s="15" t="n"/>
      <c r="G7" s="14">
        <f>B17+B19+B24+B25</f>
        <v/>
      </c>
      <c r="H7" s="15" t="n"/>
    </row>
    <row r="8" ht="27" customHeight="1">
      <c r="A8" s="6" t="inlineStr">
        <is>
          <t>Złożony PIT-2</t>
        </is>
      </c>
      <c r="B8" s="13" t="inlineStr">
        <is>
          <t>Tak (300 zł/mies.)</t>
        </is>
      </c>
      <c r="C8" s="8" t="n"/>
      <c r="D8" s="9" t="inlineStr"/>
      <c r="E8" s="15" t="n"/>
      <c r="F8" s="15" t="n"/>
      <c r="G8" s="15" t="n"/>
      <c r="H8" s="15" t="n"/>
    </row>
    <row r="9" ht="27" customHeight="1">
      <c r="A9" s="6" t="inlineStr">
        <is>
          <t>Ulga dla młodych</t>
        </is>
      </c>
      <c r="B9" s="13" t="inlineStr">
        <is>
          <t>Nie</t>
        </is>
      </c>
      <c r="C9" s="8" t="n"/>
      <c r="D9" s="9" t="inlineStr"/>
    </row>
    <row r="10" ht="27" customHeight="1">
      <c r="A10" s="6" t="inlineStr">
        <is>
          <t>Uczestnictwo w PPK</t>
        </is>
      </c>
      <c r="B10" s="13" t="inlineStr">
        <is>
          <t>Nie</t>
        </is>
      </c>
      <c r="C10" s="8" t="n"/>
      <c r="D10" s="9" t="inlineStr"/>
      <c r="E10" s="16" t="inlineStr">
        <is>
          <t>ROCZNE NETTO (SZAC.)</t>
        </is>
      </c>
      <c r="F10" s="17" t="n"/>
      <c r="G10" s="18" t="inlineStr">
        <is>
          <t>NETTO / BRUTTO</t>
        </is>
      </c>
      <c r="H10" s="19" t="n"/>
    </row>
    <row r="11" ht="27" customHeight="1">
      <c r="A11" s="6" t="inlineStr">
        <is>
          <t>Podstawowa wpłata pracownika PPK</t>
        </is>
      </c>
      <c r="B11" s="20" t="n">
        <v>2</v>
      </c>
      <c r="C11" s="8" t="n"/>
      <c r="D11" s="9" t="inlineStr">
        <is>
          <t>%</t>
        </is>
      </c>
      <c r="E11" s="14">
        <f>E7*12</f>
        <v/>
      </c>
      <c r="F11" s="15" t="n"/>
      <c r="G11" s="21">
        <f>IFERROR(E7/B6,0)</f>
        <v/>
      </c>
      <c r="H11" s="15" t="n"/>
    </row>
    <row r="12">
      <c r="E12" s="15" t="n"/>
      <c r="F12" s="15" t="n"/>
      <c r="G12" s="15" t="n"/>
      <c r="H12" s="15" t="n"/>
    </row>
    <row r="13">
      <c r="A13" s="4" t="inlineStr">
        <is>
          <t>POTRĄCENIA I PODSTAWA PODATKU</t>
        </is>
      </c>
      <c r="B13" s="5" t="n"/>
      <c r="C13" s="5" t="n"/>
      <c r="D13" s="5" t="n"/>
    </row>
    <row r="14">
      <c r="A14" s="22" t="inlineStr">
        <is>
          <t>Składka emerytalna pracownika</t>
        </is>
      </c>
      <c r="B14" s="23">
        <f>B6*9.76%</f>
        <v/>
      </c>
      <c r="C14" s="24" t="n"/>
      <c r="E14" s="25" t="inlineStr">
        <is>
          <t>Wynik jest szacunkiem dla umowy o pracę. Rzeczywista wypłata może zależeć m.in. od innych przychodów, limitów składek, absencji, ulg, PPK i indywidualnych ustawień płatnika.</t>
        </is>
      </c>
      <c r="F14" s="26" t="n"/>
      <c r="G14" s="26" t="n"/>
      <c r="H14" s="26" t="n"/>
    </row>
    <row r="15">
      <c r="A15" s="27" t="inlineStr">
        <is>
          <t>Składka rentowa pracownika</t>
        </is>
      </c>
      <c r="B15" s="28">
        <f>B6*1.50%</f>
        <v/>
      </c>
      <c r="C15" s="29" t="n"/>
      <c r="E15" s="26" t="n"/>
      <c r="F15" s="26" t="n"/>
      <c r="G15" s="26" t="n"/>
      <c r="H15" s="26" t="n"/>
    </row>
    <row r="16">
      <c r="A16" s="22" t="inlineStr">
        <is>
          <t>Składka chorobowa pracownika</t>
        </is>
      </c>
      <c r="B16" s="23">
        <f>B6*2.45%</f>
        <v/>
      </c>
      <c r="C16" s="24" t="n"/>
      <c r="E16" s="26" t="n"/>
      <c r="F16" s="26" t="n"/>
      <c r="G16" s="26" t="n"/>
      <c r="H16" s="26" t="n"/>
    </row>
    <row r="17">
      <c r="A17" s="27" t="inlineStr">
        <is>
          <t>Składki społeczne razem</t>
        </is>
      </c>
      <c r="B17" s="30">
        <f>SUM(B14:B16)</f>
        <v/>
      </c>
      <c r="C17" s="29" t="n"/>
    </row>
    <row r="18">
      <c r="A18" s="22" t="inlineStr">
        <is>
          <t>Podstawa składki zdrowotnej</t>
        </is>
      </c>
      <c r="B18" s="23">
        <f>MAX(0,B6-B17)</f>
        <v/>
      </c>
      <c r="C18" s="24" t="n"/>
    </row>
    <row r="19">
      <c r="A19" s="27" t="inlineStr">
        <is>
          <t>Składka zdrowotna (9%)</t>
        </is>
      </c>
      <c r="B19" s="30">
        <f>B18*9%</f>
        <v/>
      </c>
      <c r="C19" s="29" t="n"/>
    </row>
    <row r="20">
      <c r="A20" s="22" t="inlineStr">
        <is>
          <t>Koszty uzyskania przychodu</t>
        </is>
      </c>
      <c r="B20" s="23">
        <f>IF(B7="Standardowe (250 zł)",250,300)</f>
        <v/>
      </c>
      <c r="C20" s="24" t="n"/>
    </row>
    <row r="21">
      <c r="A21" s="27" t="inlineStr">
        <is>
          <t>Podstawa opodatkowania (mies.)</t>
        </is>
      </c>
      <c r="B21" s="28">
        <f>MAX(0,ROUNDDOWN(B6-B17-B20,0))</f>
        <v/>
      </c>
      <c r="C21" s="29" t="n"/>
    </row>
    <row r="22">
      <c r="A22" s="22" t="inlineStr">
        <is>
          <t>Zaliczka PIT przed pomniejszeniem</t>
        </is>
      </c>
      <c r="B22" s="23">
        <f>IF(B9="Tak",0,IF(B21*12&lt;=120000,B21*12*12%/12,((120000*12%)+(B21*12-120000)*32%)/12))</f>
        <v/>
      </c>
      <c r="C22" s="24" t="n"/>
    </row>
    <row r="23">
      <c r="A23" s="27" t="inlineStr">
        <is>
          <t>Pomniejszenie PIT (PIT-2)</t>
        </is>
      </c>
      <c r="B23" s="28">
        <f>IF(B8="Tak (300 zł/mies.)",300,0)</f>
        <v/>
      </c>
      <c r="C23" s="29" t="n"/>
    </row>
    <row r="24">
      <c r="A24" s="22" t="inlineStr">
        <is>
          <t>Zaliczka PIT (orientacyjna)</t>
        </is>
      </c>
      <c r="B24" s="31">
        <f>MAX(0,ROUND(B22-B23,0))</f>
        <v/>
      </c>
      <c r="C24" s="24" t="n"/>
    </row>
    <row r="25">
      <c r="A25" s="27" t="inlineStr">
        <is>
          <t>Wpłata pracownika do PPK</t>
        </is>
      </c>
      <c r="B25" s="30">
        <f>IF(B10="Tak",B6*B11/100,0)</f>
        <v/>
      </c>
      <c r="C25" s="29" t="n"/>
    </row>
    <row r="28">
      <c r="A28" s="32" t="inlineStr">
        <is>
          <t>Składnik</t>
        </is>
      </c>
      <c r="B28" s="32" t="inlineStr">
        <is>
          <t>Kwota</t>
        </is>
      </c>
    </row>
    <row r="29">
      <c r="A29" s="33" t="inlineStr">
        <is>
          <t>Netto</t>
        </is>
      </c>
      <c r="B29" s="34">
        <f>E7</f>
        <v/>
      </c>
    </row>
    <row r="30">
      <c r="A30" s="35" t="inlineStr">
        <is>
          <t>Składki społeczne</t>
        </is>
      </c>
      <c r="B30" s="36">
        <f>B17</f>
        <v/>
      </c>
    </row>
    <row r="31">
      <c r="A31" s="33" t="inlineStr">
        <is>
          <t>Zdrowotna</t>
        </is>
      </c>
      <c r="B31" s="34">
        <f>B19</f>
        <v/>
      </c>
    </row>
    <row r="32">
      <c r="A32" s="35" t="inlineStr">
        <is>
          <t>PIT</t>
        </is>
      </c>
      <c r="B32" s="36">
        <f>B24</f>
        <v/>
      </c>
    </row>
    <row r="33">
      <c r="A33" s="33" t="inlineStr">
        <is>
          <t>PPK pracownika</t>
        </is>
      </c>
      <c r="B33" s="34">
        <f>B25</f>
        <v/>
      </c>
    </row>
  </sheetData>
  <mergeCells count="32">
    <mergeCell ref="A5:D5"/>
    <mergeCell ref="B16:C16"/>
    <mergeCell ref="B7:C7"/>
    <mergeCell ref="B25:C25"/>
    <mergeCell ref="E11:F12"/>
    <mergeCell ref="B22:C22"/>
    <mergeCell ref="B18:C18"/>
    <mergeCell ref="A13:D13"/>
    <mergeCell ref="B21:C21"/>
    <mergeCell ref="B11:C11"/>
    <mergeCell ref="E10:F10"/>
    <mergeCell ref="E7:F8"/>
    <mergeCell ref="G10:H10"/>
    <mergeCell ref="B23:C23"/>
    <mergeCell ref="B14:C14"/>
    <mergeCell ref="G6:H6"/>
    <mergeCell ref="B17:C17"/>
    <mergeCell ref="B8:C8"/>
    <mergeCell ref="E5:H5"/>
    <mergeCell ref="A3:H3"/>
    <mergeCell ref="E6:F6"/>
    <mergeCell ref="B19:C19"/>
    <mergeCell ref="B10:C10"/>
    <mergeCell ref="G11:H12"/>
    <mergeCell ref="E14:H16"/>
    <mergeCell ref="B9:C9"/>
    <mergeCell ref="A1:H2"/>
    <mergeCell ref="B6:C6"/>
    <mergeCell ref="B24:C24"/>
    <mergeCell ref="G7:H8"/>
    <mergeCell ref="B15:C15"/>
    <mergeCell ref="B20:C20"/>
  </mergeCells>
  <dataValidations count="6">
    <dataValidation sqref="B7" showDropDown="0" showInputMessage="0" showErrorMessage="0" allowBlank="0" type="list">
      <formula1>"Standardowe (250 zł),Podwyższone (300 zł)"</formula1>
    </dataValidation>
    <dataValidation sqref="B8" showDropDown="0" showInputMessage="0" showErrorMessage="0" allowBlank="0" type="list">
      <formula1>"Tak (300 zł/mies.),Nie"</formula1>
    </dataValidation>
    <dataValidation sqref="B9" showDropDown="0" showInputMessage="0" showErrorMessage="0" allowBlank="0" type="list">
      <formula1>"Tak,Nie"</formula1>
    </dataValidation>
    <dataValidation sqref="B10" showDropDown="0" showInputMessage="0" showErrorMessage="0" allowBlank="0" type="list">
      <formula1>"Tak,Nie"</formula1>
    </dataValidation>
    <dataValidation sqref="B6" showDropDown="0" showInputMessage="0" showErrorMessage="0" allowBlank="0" type="decimal" operator="greaterThanOrEqual">
      <formula1>0</formula1>
    </dataValidation>
    <dataValidation sqref="B11" showDropDown="0" showInputMessage="0" showErrorMessage="0" allowBlank="0" type="decimal" operator="between">
      <formula1>0</formula1>
      <formula2>4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D3552"/>
    <outlinePr summaryBelow="1" summaryRight="1"/>
    <pageSetUpPr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3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ROCZNE PODSUMOWANIE WYNAGRODZENIA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Proste zestawienie roczne przy założeniu niezmiennych parametrów i wynagrodzenia przez 12 miesięcy.</t>
        </is>
      </c>
    </row>
    <row r="5">
      <c r="A5" s="32" t="inlineStr">
        <is>
          <t>Składnik</t>
        </is>
      </c>
      <c r="B5" s="32" t="inlineStr">
        <is>
          <t>Miesięcznie</t>
        </is>
      </c>
      <c r="C5" s="32" t="inlineStr">
        <is>
          <t>Rocznie (szacunek)</t>
        </is>
      </c>
    </row>
    <row r="6">
      <c r="A6" s="37" t="inlineStr">
        <is>
          <t>Brutto</t>
        </is>
      </c>
      <c r="B6" s="38">
        <f>Kalkulator!B6</f>
        <v/>
      </c>
      <c r="C6" s="38">
        <f>B6*12</f>
        <v/>
      </c>
    </row>
    <row r="7">
      <c r="A7" s="39" t="inlineStr">
        <is>
          <t>Składki społeczne</t>
        </is>
      </c>
      <c r="B7" s="40">
        <f>Kalkulator!B17</f>
        <v/>
      </c>
      <c r="C7" s="40">
        <f>B7*12</f>
        <v/>
      </c>
    </row>
    <row r="8">
      <c r="A8" s="37" t="inlineStr">
        <is>
          <t>Składka zdrowotna</t>
        </is>
      </c>
      <c r="B8" s="38">
        <f>Kalkulator!B19</f>
        <v/>
      </c>
      <c r="C8" s="38">
        <f>B8*12</f>
        <v/>
      </c>
    </row>
    <row r="9">
      <c r="A9" s="39" t="inlineStr">
        <is>
          <t>Zaliczka PIT</t>
        </is>
      </c>
      <c r="B9" s="40">
        <f>Kalkulator!B24</f>
        <v/>
      </c>
      <c r="C9" s="40">
        <f>B9*12</f>
        <v/>
      </c>
    </row>
    <row r="10">
      <c r="A10" s="37" t="inlineStr">
        <is>
          <t>PPK pracownika</t>
        </is>
      </c>
      <c r="B10" s="38">
        <f>Kalkulator!B25</f>
        <v/>
      </c>
      <c r="C10" s="38">
        <f>B10*12</f>
        <v/>
      </c>
    </row>
    <row r="11">
      <c r="A11" s="41" t="inlineStr">
        <is>
          <t>Netto</t>
        </is>
      </c>
      <c r="B11" s="42">
        <f>Kalkulator!E7</f>
        <v/>
      </c>
      <c r="C11" s="42">
        <f>B11*12</f>
        <v/>
      </c>
    </row>
    <row r="14">
      <c r="A14" s="4" t="inlineStr">
        <is>
          <t>INTERPRETACJA</t>
        </is>
      </c>
      <c r="B14" s="5" t="n"/>
      <c r="C14" s="5" t="n"/>
    </row>
    <row r="15">
      <c r="A15" s="25" t="inlineStr">
        <is>
          <t>To roczne podsumowanie mnoży wynik miesięczny przez 12. Nie jest to pełne roczne rozliczenie PIT: nie uwzględnia zmian dochodu w ciągu roku, przekroczenia progów, limitów rocznych składek, zmian ulg ani innych źródeł przychodów.</t>
        </is>
      </c>
      <c r="B15" s="26" t="n"/>
      <c r="C15" s="26" t="n"/>
      <c r="D15" s="26" t="n"/>
      <c r="E15" s="26" t="n"/>
      <c r="F15" s="26" t="n"/>
    </row>
    <row r="16">
      <c r="A16" s="26" t="n"/>
      <c r="B16" s="26" t="n"/>
      <c r="C16" s="26" t="n"/>
      <c r="D16" s="26" t="n"/>
      <c r="E16" s="26" t="n"/>
      <c r="F16" s="26" t="n"/>
    </row>
    <row r="17">
      <c r="A17" s="26" t="n"/>
      <c r="B17" s="26" t="n"/>
      <c r="C17" s="26" t="n"/>
      <c r="D17" s="26" t="n"/>
      <c r="E17" s="26" t="n"/>
      <c r="F17" s="26" t="n"/>
    </row>
  </sheetData>
  <mergeCells count="4">
    <mergeCell ref="A3:F3"/>
    <mergeCell ref="A15:F17"/>
    <mergeCell ref="A14:C14"/>
    <mergeCell ref="A1:F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7A568"/>
    <outlinePr summaryBelow="1" summaryRight="1"/>
    <pageSetUpPr/>
  </sheetPr>
  <dimension ref="A1:F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22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JAK KORZYSTAĆ Z KALKULATORA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Instrukcja obsługi kalkulatora wynagrodzenia brutto / netto.</t>
        </is>
      </c>
    </row>
    <row r="5">
      <c r="A5" s="4" t="inlineStr">
        <is>
          <t>KROK PO KROKU</t>
        </is>
      </c>
      <c r="B5" s="5" t="n"/>
      <c r="C5" s="5" t="n"/>
      <c r="D5" s="5" t="n"/>
      <c r="E5" s="5" t="n"/>
      <c r="F5" s="5" t="n"/>
    </row>
    <row r="6" ht="34" customHeight="1">
      <c r="A6" s="43" t="inlineStr">
        <is>
          <t>01</t>
        </is>
      </c>
      <c r="B6" s="44" t="inlineStr">
        <is>
          <t>Wynagrodzenie brutto</t>
        </is>
      </c>
      <c r="C6" s="45" t="inlineStr">
        <is>
          <t>Wpisz miesięczną kwotę brutto z umowy o pracę.</t>
        </is>
      </c>
      <c r="D6" s="15" t="n"/>
      <c r="E6" s="15" t="n"/>
      <c r="F6" s="15" t="n"/>
    </row>
    <row r="7" ht="34" customHeight="1">
      <c r="A7" s="46" t="inlineStr">
        <is>
          <t>02</t>
        </is>
      </c>
      <c r="B7" s="47" t="inlineStr">
        <is>
          <t>Koszty uzyskania przychodu</t>
        </is>
      </c>
      <c r="C7" s="48" t="inlineStr">
        <is>
          <t>Wybierz standardowe 250 zł lub podwyższone 300 zł miesięcznie.</t>
        </is>
      </c>
      <c r="D7" s="49" t="n"/>
      <c r="E7" s="49" t="n"/>
      <c r="F7" s="49" t="n"/>
    </row>
    <row r="8" ht="34" customHeight="1">
      <c r="A8" s="43" t="inlineStr">
        <is>
          <t>03</t>
        </is>
      </c>
      <c r="B8" s="44" t="inlineStr">
        <is>
          <t>PIT-2</t>
        </is>
      </c>
      <c r="C8" s="45" t="inlineStr">
        <is>
          <t>Wybierz, czy płatnik pomniejsza miesięczną zaliczkę PIT o 300 zł.</t>
        </is>
      </c>
      <c r="D8" s="15" t="n"/>
      <c r="E8" s="15" t="n"/>
      <c r="F8" s="15" t="n"/>
    </row>
    <row r="9" ht="34" customHeight="1">
      <c r="A9" s="46" t="inlineStr">
        <is>
          <t>04</t>
        </is>
      </c>
      <c r="B9" s="47" t="inlineStr">
        <is>
          <t>Ulga dla młodych</t>
        </is>
      </c>
      <c r="C9" s="48" t="inlineStr">
        <is>
          <t>Zaznacz tylko wtedy, gdy spełniasz ustawowe warunki. Limit zwolnienia jest roczny.</t>
        </is>
      </c>
      <c r="D9" s="49" t="n"/>
      <c r="E9" s="49" t="n"/>
      <c r="F9" s="49" t="n"/>
    </row>
    <row r="10" ht="34" customHeight="1">
      <c r="A10" s="43" t="inlineStr">
        <is>
          <t>05</t>
        </is>
      </c>
      <c r="B10" s="44" t="inlineStr">
        <is>
          <t>PPK</t>
        </is>
      </c>
      <c r="C10" s="45" t="inlineStr">
        <is>
          <t>Wybierz uczestnictwo i ustaw podstawową wpłatę pracownika.</t>
        </is>
      </c>
      <c r="D10" s="15" t="n"/>
      <c r="E10" s="15" t="n"/>
      <c r="F10" s="15" t="n"/>
    </row>
    <row r="11" ht="34" customHeight="1">
      <c r="A11" s="46" t="inlineStr">
        <is>
          <t>06</t>
        </is>
      </c>
      <c r="B11" s="47" t="inlineStr">
        <is>
          <t>Odczytaj wynik</t>
        </is>
      </c>
      <c r="C11" s="48" t="inlineStr">
        <is>
          <t>Zobacz szacowane netto, potrącenia i roczne podsumowanie.</t>
        </is>
      </c>
      <c r="D11" s="49" t="n"/>
      <c r="E11" s="49" t="n"/>
      <c r="F11" s="49" t="n"/>
    </row>
    <row r="14">
      <c r="A14" s="4" t="inlineStr">
        <is>
          <t>ZAŁOŻENIA MODELU</t>
        </is>
      </c>
      <c r="B14" s="5" t="n"/>
      <c r="C14" s="5" t="n"/>
      <c r="D14" s="5" t="n"/>
      <c r="E14" s="5" t="n"/>
      <c r="F14" s="5" t="n"/>
    </row>
    <row r="15">
      <c r="A15" s="25" t="inlineStr">
        <is>
          <t>Model jest uproszczonym szacunkiem dla umowy o pracę w Polsce. Przyjmuje składki pracownika: emerytalną 9,76%, rentową 1,50% i chorobową 2,45%; składkę zdrowotną 9% podstawy po odjęciu składek społecznych; skalę PIT 12% do 120 000 zł podstawy rocznie i 32% od nadwyżki; kwotę wolną 30 000 zł (miesięczne pomniejszenie 300 zł przy PIT-2); koszty uzyskania 250 zł lub 300 zł miesięcznie. Kalkulator nie uwzględnia limitu rocznej podstawy składek emerytalno-rentowych, innych źródeł dochodu, wspólnego rozliczenia, ulg poza uproszczoną ulgą dla młodych, nieobecności, wynagrodzeń zmiennych ani wszystkich szczegółów PPK. Ulga dla młodych jest pokazana orientacyjnie i wymaga kontroli limitu 85 528 zł w skali roku. Wynik nie jest listą płac ani poradą podatkową. Przed użyciem do decyzji zweryfikuj aktualne przepisy i indywidualną sytuację.</t>
        </is>
      </c>
      <c r="B15" s="26" t="n"/>
      <c r="C15" s="26" t="n"/>
      <c r="D15" s="26" t="n"/>
      <c r="E15" s="26" t="n"/>
      <c r="F15" s="26" t="n"/>
    </row>
    <row r="16">
      <c r="A16" s="26" t="n"/>
      <c r="B16" s="26" t="n"/>
      <c r="C16" s="26" t="n"/>
      <c r="D16" s="26" t="n"/>
      <c r="E16" s="26" t="n"/>
      <c r="F16" s="26" t="n"/>
    </row>
    <row r="17">
      <c r="A17" s="26" t="n"/>
      <c r="B17" s="26" t="n"/>
      <c r="C17" s="26" t="n"/>
      <c r="D17" s="26" t="n"/>
      <c r="E17" s="26" t="n"/>
      <c r="F17" s="26" t="n"/>
    </row>
    <row r="18">
      <c r="A18" s="26" t="n"/>
      <c r="B18" s="26" t="n"/>
      <c r="C18" s="26" t="n"/>
      <c r="D18" s="26" t="n"/>
      <c r="E18" s="26" t="n"/>
      <c r="F18" s="26" t="n"/>
    </row>
    <row r="19">
      <c r="A19" s="26" t="n"/>
      <c r="B19" s="26" t="n"/>
      <c r="C19" s="26" t="n"/>
      <c r="D19" s="26" t="n"/>
      <c r="E19" s="26" t="n"/>
      <c r="F19" s="26" t="n"/>
    </row>
  </sheetData>
  <mergeCells count="11">
    <mergeCell ref="C9:F9"/>
    <mergeCell ref="C8:F8"/>
    <mergeCell ref="A14:F14"/>
    <mergeCell ref="A15:F19"/>
    <mergeCell ref="A5:F5"/>
    <mergeCell ref="A1:F2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Finanse pod lupą</dc:creator>
  <dc:title xmlns:dc="http://purl.org/dc/elements/1.1/">Kalkulator wynagrodzenia brutto netto</dc:title>
  <dc:description xmlns:dc="http://purl.org/dc/elements/1.1/">Kalkulator orientacyjnego wynagrodzenia netto z umowy o pracę z uwzględnieniem podstawowych składek, PIT-2 i PPK.</dc:description>
  <dc:subject xmlns:dc="http://purl.org/dc/elements/1.1/">Szacunkowy kalkulator wynagrodzenia z umowy o pracę</dc:subject>
  <dcterms:created xmlns:dcterms="http://purl.org/dc/terms/" xmlns:xsi="http://www.w3.org/2001/XMLSchema-instance" xsi:type="dcterms:W3CDTF">2026-11-06T17:43:48Z</dcterms:created>
  <dcterms:modified xmlns:dcterms="http://purl.org/dc/terms/" xmlns:xsi="http://www.w3.org/2001/XMLSchema-instance" xsi:type="dcterms:W3CDTF">2026-11-06T17:43:48Z</dcterms:modified>
</cp:coreProperties>
</file>